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37385EA-B925-4E9E-9AB6-C3478D9E249B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განაცხადის ბიუჯეტი" sheetId="1" r:id="rId1"/>
    <sheet name="შემდგომი ფულადი ნაკადები" sheetId="2" r:id="rId2"/>
  </sheets>
  <definedNames>
    <definedName name="_xlnm._FilterDatabase" localSheetId="1" hidden="1">'შემდგომი ფულადი ნაკადები'!$B$2:$B$31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2" l="1"/>
  <c r="B23" i="2"/>
  <c r="D17" i="2"/>
  <c r="D30" i="2" s="1"/>
  <c r="C17" i="2"/>
  <c r="B17" i="2"/>
  <c r="B30" i="2" s="1"/>
  <c r="S9" i="2"/>
  <c r="S8" i="2"/>
  <c r="O9" i="2"/>
  <c r="C11" i="2"/>
  <c r="C23" i="2"/>
  <c r="B16" i="2"/>
  <c r="C29" i="2" l="1"/>
  <c r="D29" i="2"/>
  <c r="E17" i="2"/>
  <c r="E19" i="2"/>
  <c r="O3" i="2"/>
  <c r="E20" i="2"/>
  <c r="P11" i="1"/>
  <c r="P16" i="1" l="1"/>
  <c r="O8" i="2" l="1"/>
  <c r="C30" i="2" l="1"/>
  <c r="S3" i="2"/>
  <c r="P15" i="1"/>
  <c r="N20" i="1"/>
  <c r="E11" i="2"/>
  <c r="P14" i="1"/>
  <c r="D20" i="1"/>
  <c r="E20" i="1"/>
  <c r="F20" i="1"/>
  <c r="G20" i="1"/>
  <c r="H20" i="1"/>
  <c r="I20" i="1"/>
  <c r="J20" i="1"/>
  <c r="K20" i="1"/>
  <c r="L20" i="1"/>
  <c r="M20" i="1"/>
  <c r="O20" i="1"/>
  <c r="Q11" i="2" l="1"/>
  <c r="D23" i="2" s="1"/>
  <c r="P11" i="2"/>
  <c r="N11" i="2"/>
  <c r="M11" i="2"/>
  <c r="L11" i="2"/>
  <c r="K11" i="2"/>
  <c r="J11" i="2"/>
  <c r="I11" i="2"/>
  <c r="H11" i="2"/>
  <c r="G11" i="2"/>
  <c r="F11" i="2"/>
  <c r="D11" i="2"/>
  <c r="O10" i="2"/>
  <c r="S10" i="2" s="1"/>
  <c r="O7" i="2"/>
  <c r="S7" i="2" s="1"/>
  <c r="O6" i="2"/>
  <c r="S6" i="2" s="1"/>
  <c r="O5" i="2"/>
  <c r="S5" i="2" s="1"/>
  <c r="O4" i="2"/>
  <c r="S4" i="2" s="1"/>
  <c r="O11" i="2" l="1"/>
  <c r="B25" i="2" l="1"/>
  <c r="B29" i="2"/>
  <c r="E23" i="2"/>
  <c r="S11" i="2"/>
  <c r="E22" i="2"/>
  <c r="E18" i="2" l="1"/>
  <c r="E21" i="2"/>
  <c r="P17" i="1" l="1"/>
  <c r="P18" i="1"/>
  <c r="P19" i="1"/>
  <c r="P12" i="1"/>
  <c r="P13" i="1"/>
  <c r="C4" i="1" s="1"/>
  <c r="P20" i="1" l="1"/>
  <c r="C16" i="2" s="1"/>
  <c r="C5" i="1"/>
  <c r="B31" i="2" l="1"/>
  <c r="D31" i="2"/>
  <c r="D4" i="1"/>
  <c r="C3" i="1"/>
  <c r="D3" i="1" s="1"/>
  <c r="C25" i="2" l="1"/>
  <c r="D5" i="1"/>
  <c r="D16" i="2" l="1"/>
  <c r="D25" i="2" s="1"/>
  <c r="E25" i="2" s="1"/>
  <c r="E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00000000-0006-0000-0000-000001000000}">
      <text>
        <r>
          <rPr>
            <sz val="9"/>
            <color indexed="81"/>
            <rFont val="Tahoma"/>
            <family val="2"/>
          </rPr>
          <t>თუ ჩანს "</t>
        </r>
        <r>
          <rPr>
            <b/>
            <sz val="9"/>
            <color indexed="81"/>
            <rFont val="Tahoma"/>
            <family val="2"/>
          </rPr>
          <t>დისბალანსი</t>
        </r>
        <r>
          <rPr>
            <sz val="9"/>
            <color indexed="81"/>
            <rFont val="Tahoma"/>
            <family val="2"/>
          </rPr>
          <t>" ნიშნავს, რომ მთლიანი ბიუჯეტი არ ემთხვევა საგრანტო თანხის და თანამონაწილეობის ჯამს</t>
        </r>
      </text>
    </comment>
    <comment ref="D4" authorId="0" shapeId="0" xr:uid="{00000000-0006-0000-0000-000002000000}">
      <text>
        <r>
          <rPr>
            <sz val="9"/>
            <color indexed="81"/>
            <rFont val="Tahoma"/>
            <family val="2"/>
          </rPr>
          <t>თუ ჩანს "</t>
        </r>
        <r>
          <rPr>
            <b/>
            <sz val="9"/>
            <color indexed="81"/>
            <rFont val="Tahoma"/>
            <family val="2"/>
          </rPr>
          <t>პირობა დარღვეულია</t>
        </r>
        <r>
          <rPr>
            <sz val="9"/>
            <color indexed="81"/>
            <rFont val="Tahoma"/>
            <family val="2"/>
          </rPr>
          <t>" ნიშნავს, რომ ქვემოთ ჩამოთვლილი პირობებიდან ერთ-ერთი არ არის შესრულებული: 
გრანტის მოცულობა თითოეულ პროექტზე უნდა მოექცეს შემდეგ თანხობრივ ჩარჩოში:
 კომერციული პროექტისთვის 2,000-დან 60,000 ევრომდე (ექვივალენტი ლარში)
 არა-კომერციული საჯარო ორგანიზაციები და მუნიციპალიტეტის მერიის პროექტებისთვის 2,000-დან 20,000 ევრომდე (ექვივალენტი ლარში)
 არა-კომერციული სამოქალაქო საზოგადოებრივი ორგანიზაციების
პროექტებისთვის 2,000-დან 20,000 ევრომდე (ექვივალენტი ლარში)</t>
        </r>
      </text>
    </comment>
    <comment ref="D5" authorId="0" shapeId="0" xr:uid="{00000000-0006-0000-0000-000003000000}">
      <text>
        <r>
          <rPr>
            <sz val="9"/>
            <color indexed="81"/>
            <rFont val="Tahoma"/>
            <family val="2"/>
          </rPr>
          <t>თუ ჩანს "</t>
        </r>
        <r>
          <rPr>
            <b/>
            <sz val="9"/>
            <color indexed="81"/>
            <rFont val="Tahoma"/>
            <family val="2"/>
          </rPr>
          <t>პირობა დარღვეულია</t>
        </r>
        <r>
          <rPr>
            <sz val="9"/>
            <color indexed="81"/>
            <rFont val="Tahoma"/>
            <family val="2"/>
          </rPr>
          <t xml:space="preserve">" ნიშნავს, რომ ქვემოთ ჩამოთვლილი პირობებიდან ერთ-ერთი არ არის შესრულებული:
თანადაფინანსება (ქვე-გრანტის კონტრიბუცია) უნდა შეადგენდეს </t>
        </r>
        <r>
          <rPr>
            <b/>
            <sz val="9"/>
            <color indexed="81"/>
            <rFont val="Tahoma"/>
            <family val="2"/>
          </rPr>
          <t>მთლიანი პროექტის ბიუჯეტის</t>
        </r>
        <r>
          <rPr>
            <sz val="9"/>
            <color indexed="81"/>
            <rFont val="Tahoma"/>
            <family val="2"/>
          </rPr>
          <t xml:space="preserve"> მინიმუმ: 
 კომერციული 25%
 არა-კომერციული საჯარო ორგანიზაციები და მუნიციპალიტეტის მერია 30%
 არა-კომერციული სამოქალაქო საზოგადოებრივი ორგანიზაციები 15%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2020 წლის საოპერაციო ხარჯები და შემოსავალი</t>
        </r>
      </text>
    </comment>
  </commentList>
</comments>
</file>

<file path=xl/sharedStrings.xml><?xml version="1.0" encoding="utf-8"?>
<sst xmlns="http://schemas.openxmlformats.org/spreadsheetml/2006/main" count="77" uniqueCount="55">
  <si>
    <t>ხარჯის დასახელება</t>
  </si>
  <si>
    <t>ჯამი</t>
  </si>
  <si>
    <t>მოთხოვნილი თანხების მიზნობრიობის დასაბუთება სიტყვიერად</t>
  </si>
  <si>
    <t xml:space="preserve">ჯამი </t>
  </si>
  <si>
    <t>კომერციული</t>
  </si>
  <si>
    <t>შემოსავალი რეალიზაციიდან</t>
  </si>
  <si>
    <t>თანადაფინანსება (ევრო)</t>
  </si>
  <si>
    <t>გრანტის ტიპი (ამორჩევადი ველი)</t>
  </si>
  <si>
    <t>წლის ჯამი</t>
  </si>
  <si>
    <t>შეავსეთ მხოლოდ თეთრი ველები. დანარჩენი (ლურჯი ველები) ივსება ავტომატურად</t>
  </si>
  <si>
    <t xml:space="preserve">შემოსულობა (მაგ. მიწინს ნაკვეთის, ფართის ან მანქანა-დანარგარის გაქირავებიდან, როგორც არაძირითადი შემოსავლის წყარო) </t>
  </si>
  <si>
    <t>ხარჯის წყარი (თანადაფინანსება, გრანტი) ამოსარჩევი ველი!</t>
  </si>
  <si>
    <t>მთლიანი მოთხოვნილი ბიუჯეტი (ევრო)</t>
  </si>
  <si>
    <t>1 თვე</t>
  </si>
  <si>
    <t>პროექტის განხორციელების განრიგი (12 თვე)</t>
  </si>
  <si>
    <t>2 თვე</t>
  </si>
  <si>
    <t>3 თვე</t>
  </si>
  <si>
    <t>4 თვე</t>
  </si>
  <si>
    <t>5 თვე</t>
  </si>
  <si>
    <t>6 თვე</t>
  </si>
  <si>
    <t>7 თვე</t>
  </si>
  <si>
    <t>8 თვე</t>
  </si>
  <si>
    <t>9 თვე</t>
  </si>
  <si>
    <t>10 თვე</t>
  </si>
  <si>
    <t>11 თვე</t>
  </si>
  <si>
    <t>12 თვე</t>
  </si>
  <si>
    <t>საქონლისა და მომსახურების შესყიდვა</t>
  </si>
  <si>
    <t xml:space="preserve">აღწერეთ რა საქნლის ან მომსახურების შესყიდვასთან გვაქვს საქმე (მაგ. სამშენებლო მასალები შენობის აშენებისთვის, </t>
  </si>
  <si>
    <t>მეორე წელი</t>
  </si>
  <si>
    <t>მესამე წელი</t>
  </si>
  <si>
    <t>პირველი წელი</t>
  </si>
  <si>
    <t>ფულადი სახსრების შემოსვლის და გასვლის ანგარიში</t>
  </si>
  <si>
    <t>გასავალი ხარჯებისთვის (მონაცემები გადმოდის საოპერაციო ხარჯების ცხრილიდან)</t>
  </si>
  <si>
    <t>საბალოო ნაშთი (მოგება ან ზარალი)</t>
  </si>
  <si>
    <t>ფულის ამოღება (არასაოპერაციო მიზნებისთვის თანხის ამოღება საწარმოდან. მაგ. დივიდენდის აღება)</t>
  </si>
  <si>
    <t xml:space="preserve">ხელფასები </t>
  </si>
  <si>
    <t xml:space="preserve">უნიფორმები </t>
  </si>
  <si>
    <t>დენი, გაზი, წყალი</t>
  </si>
  <si>
    <t>დისტრიბუცია</t>
  </si>
  <si>
    <t xml:space="preserve">სხვა ხარჯი </t>
  </si>
  <si>
    <t xml:space="preserve">მოგების გადასახადი </t>
  </si>
  <si>
    <t>საგრანტო თანხა (ევრო)</t>
  </si>
  <si>
    <t>საოპერაციო ხარჯების ჯამი</t>
  </si>
  <si>
    <t xml:space="preserve">საოპერაციო რენტაბელობა (აჩვენებს თუ რამდენად მომგებიანია პროექტი მიმდინარე პერიოდულ ხარჯებთან მიმართებაში </t>
  </si>
  <si>
    <t>ჯამური აქტივების ბრუნვის კოეფიციენტი (აჩვენებს თუ რამდენჯერ ბრუნას ჯამურად აქტივები ერთი წლის განმავლობაში)</t>
  </si>
  <si>
    <t>საოპერაციო აქტივების ბრუნვის კოეფიციენტი (აჩვენებთ თუ რამდენჯერ ბრუნავს საოპერაციო აქტივები, მარაგები, ერთი პერიოდის (წლის) განმავლობაში</t>
  </si>
  <si>
    <t xml:space="preserve">საქონელის/ნედლეულის შეძენა </t>
  </si>
  <si>
    <t>ახალი ფართის მშენებლობა (საწარმოს გაფართოება)</t>
  </si>
  <si>
    <r>
      <t xml:space="preserve">საწყისი ნაშთი (მონაცემები გადმოდის ბიუჯეტის ხარჯებიდან). (კურსი აღებულია ევროკომისიის აგვისტოს თვის ოფიციალური გაცვლითი კურსის მონაცემიდან და არის 3,2642, </t>
    </r>
    <r>
      <rPr>
        <b/>
        <u/>
        <sz val="10"/>
        <color theme="1"/>
        <rFont val="Sylfaen"/>
        <family val="1"/>
      </rPr>
      <t>არ შეცვალოთ კურსი</t>
    </r>
    <r>
      <rPr>
        <b/>
        <sz val="10"/>
        <color theme="1"/>
        <rFont val="Sylfaen"/>
        <family val="1"/>
      </rPr>
      <t>)</t>
    </r>
  </si>
  <si>
    <r>
      <t xml:space="preserve">ქვემოთ მოცემული ველები ივსება ავტომატურად და </t>
    </r>
    <r>
      <rPr>
        <b/>
        <u/>
        <sz val="10"/>
        <color rgb="FFFF0000"/>
        <rFont val="Sylfaen"/>
        <family val="1"/>
      </rPr>
      <t>არ შეცვალოთ</t>
    </r>
  </si>
  <si>
    <r>
      <t xml:space="preserve">აღნიშნული კურსი ივსება </t>
    </r>
    <r>
      <rPr>
        <b/>
        <u/>
        <sz val="10"/>
        <color rgb="FFFF0000"/>
        <rFont val="Sylfaen"/>
        <family val="1"/>
      </rPr>
      <t>ლარში!</t>
    </r>
  </si>
  <si>
    <r>
      <t xml:space="preserve">აღნიშნული ნაწილი ივსება </t>
    </r>
    <r>
      <rPr>
        <b/>
        <u/>
        <sz val="11"/>
        <color rgb="FFFF0000"/>
        <rFont val="Sylfaen"/>
        <family val="1"/>
      </rPr>
      <t>ლარში!</t>
    </r>
  </si>
  <si>
    <t>საოპერაციო ხარჯის დასახელება (პროექტის ექსპლუატაციაში შესვლის შემდეგ მიმდინარე ხარჯები. შემოსავლები და ხარჯები მიუთითეთ ლარებში)</t>
  </si>
  <si>
    <t>აღწერეთ საოპერაციო ხარჯი, სპეციფიკაცია და რაოდენობა</t>
  </si>
  <si>
    <r>
      <rPr>
        <sz val="12"/>
        <color theme="1"/>
        <rFont val="Sylfaen"/>
        <family val="1"/>
      </rPr>
      <t xml:space="preserve">ქვემოთ, ბიუჯეტის მუხლებში ხარჯები მიუთითეთ </t>
    </r>
    <r>
      <rPr>
        <b/>
        <u/>
        <sz val="12"/>
        <color rgb="FFFF0000"/>
        <rFont val="Sylfaen"/>
        <family val="1"/>
      </rPr>
      <t>ევროში</t>
    </r>
    <r>
      <rPr>
        <sz val="12"/>
        <color theme="1"/>
        <rFont val="Sylfaen"/>
        <family val="1"/>
      </rPr>
      <t>, წინააღმდეგ შემთხვევაში პროექტი არ განიხილება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</si>
</sst>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[$-409]mmm\-yy;@"/>
    <numFmt numFmtId="167" formatCode="_-[$€-2]\ * #,##0_-;\-[$€-2]\ * #,##0_-;_-[$€-2]\ * &quot;-&quot;??_-;_-@_-"/>
    <numFmt numFmtId="168" formatCode="_-* #,##0.00\ [$₾-437]_-;\-* #,##0.00\ [$₾-437]_-;_-* &quot;-&quot;??\ [$₾-437]_-;_-@_-"/>
    <numFmt numFmtId="169" formatCode="_-* #,##0\ [$₾-437]_-;\-* #,##0\ [$₾-437]_-;_-* &quot;-&quot;??\ [$₾-437]_-;_-@_-"/>
    <numFmt numFmtId="170" formatCode="_(* #,##0.000_);_(* \(#,##0.0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indexed="9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sz val="10"/>
      <color rgb="FFFF0000"/>
      <name val="Sylfaen"/>
      <family val="1"/>
    </font>
    <font>
      <b/>
      <sz val="10"/>
      <color indexed="9"/>
      <name val="Sylfaen"/>
      <family val="1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sz val="11"/>
      <color theme="1"/>
      <name val="Sylfaen"/>
      <family val="1"/>
    </font>
    <font>
      <b/>
      <sz val="12"/>
      <color rgb="FFFF0000"/>
      <name val="Sylfaen"/>
      <family val="1"/>
    </font>
    <font>
      <b/>
      <u/>
      <sz val="10"/>
      <color theme="1"/>
      <name val="Sylfaen"/>
      <family val="1"/>
    </font>
    <font>
      <sz val="12"/>
      <color rgb="FFFF0000"/>
      <name val="Sylfaen"/>
      <family val="1"/>
    </font>
    <font>
      <b/>
      <u/>
      <sz val="12"/>
      <color rgb="FFFF0000"/>
      <name val="Sylfaen"/>
      <family val="1"/>
    </font>
    <font>
      <b/>
      <u/>
      <sz val="10"/>
      <color rgb="FFFF0000"/>
      <name val="Sylfaen"/>
      <family val="1"/>
    </font>
    <font>
      <sz val="11"/>
      <color rgb="FFFF0000"/>
      <name val="Sylfaen"/>
      <family val="1"/>
    </font>
    <font>
      <b/>
      <u/>
      <sz val="11"/>
      <color rgb="FFFF0000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7" fillId="0" borderId="0" xfId="1" applyNumberFormat="1" applyFont="1" applyBorder="1" applyProtection="1">
      <protection locked="0"/>
    </xf>
    <xf numFmtId="0" fontId="7" fillId="0" borderId="0" xfId="0" applyFont="1" applyProtection="1">
      <protection locked="0"/>
    </xf>
    <xf numFmtId="167" fontId="8" fillId="4" borderId="1" xfId="0" applyNumberFormat="1" applyFont="1" applyFill="1" applyBorder="1" applyAlignment="1" applyProtection="1">
      <alignment horizontal="left" vertical="center"/>
    </xf>
    <xf numFmtId="165" fontId="9" fillId="0" borderId="0" xfId="1" applyNumberFormat="1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9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quotePrefix="1" applyFo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6" fontId="10" fillId="3" borderId="1" xfId="0" applyNumberFormat="1" applyFont="1" applyFill="1" applyBorder="1" applyAlignment="1" applyProtection="1">
      <alignment horizontal="center" vertical="center"/>
      <protection locked="0"/>
    </xf>
    <xf numFmtId="166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165" fontId="11" fillId="0" borderId="0" xfId="1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167" fontId="7" fillId="0" borderId="1" xfId="1" applyNumberFormat="1" applyFont="1" applyBorder="1" applyProtection="1">
      <protection locked="0"/>
    </xf>
    <xf numFmtId="167" fontId="11" fillId="2" borderId="1" xfId="1" applyNumberFormat="1" applyFont="1" applyFill="1" applyBorder="1" applyProtection="1"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69" fontId="11" fillId="2" borderId="1" xfId="1" applyNumberFormat="1" applyFont="1" applyFill="1" applyBorder="1" applyProtection="1">
      <protection locked="0"/>
    </xf>
    <xf numFmtId="168" fontId="7" fillId="0" borderId="1" xfId="1" applyNumberFormat="1" applyFont="1" applyBorder="1" applyProtection="1">
      <protection locked="0"/>
    </xf>
    <xf numFmtId="168" fontId="11" fillId="2" borderId="1" xfId="1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wrapText="1"/>
    </xf>
    <xf numFmtId="169" fontId="7" fillId="2" borderId="1" xfId="0" applyNumberFormat="1" applyFont="1" applyFill="1" applyBorder="1" applyAlignment="1" applyProtection="1">
      <alignment horizontal="center" vertical="center"/>
    </xf>
    <xf numFmtId="169" fontId="11" fillId="2" borderId="1" xfId="1" applyNumberFormat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/>
    </xf>
    <xf numFmtId="169" fontId="7" fillId="0" borderId="1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169" fontId="11" fillId="0" borderId="1" xfId="1" applyNumberFormat="1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wrapText="1"/>
      <protection locked="0"/>
    </xf>
    <xf numFmtId="170" fontId="11" fillId="2" borderId="5" xfId="1" applyNumberFormat="1" applyFont="1" applyFill="1" applyBorder="1" applyProtection="1">
      <protection locked="0"/>
    </xf>
    <xf numFmtId="170" fontId="11" fillId="2" borderId="1" xfId="1" applyNumberFormat="1" applyFont="1" applyFill="1" applyBorder="1" applyProtection="1">
      <protection locked="0"/>
    </xf>
    <xf numFmtId="169" fontId="7" fillId="0" borderId="1" xfId="1" applyNumberFormat="1" applyFont="1" applyBorder="1" applyAlignment="1" applyProtection="1">
      <alignment horizontal="center"/>
      <protection locked="0"/>
    </xf>
    <xf numFmtId="169" fontId="11" fillId="2" borderId="1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zoomScale="80" zoomScaleNormal="80" zoomScaleSheetLayoutView="90" workbookViewId="0">
      <selection activeCell="F13" sqref="F13"/>
    </sheetView>
  </sheetViews>
  <sheetFormatPr defaultRowHeight="15" x14ac:dyDescent="0.3"/>
  <cols>
    <col min="1" max="1" width="30.7109375" style="3" customWidth="1"/>
    <col min="2" max="2" width="28.140625" style="3" customWidth="1"/>
    <col min="3" max="3" width="43.85546875" style="3" customWidth="1"/>
    <col min="4" max="4" width="10.85546875" style="3" customWidth="1"/>
    <col min="5" max="6" width="10.140625" style="3" bestFit="1" customWidth="1"/>
    <col min="7" max="12" width="8" style="3" bestFit="1" customWidth="1"/>
    <col min="13" max="14" width="8.5703125" style="3" bestFit="1" customWidth="1"/>
    <col min="15" max="15" width="7.140625" style="3" customWidth="1"/>
    <col min="16" max="16" width="17.140625" style="3" customWidth="1"/>
    <col min="17" max="17" width="9.28515625" style="3" customWidth="1"/>
    <col min="18" max="18" width="8.85546875" style="3" customWidth="1"/>
    <col min="19" max="19" width="9.140625" style="3"/>
    <col min="20" max="20" width="9.140625" style="3" customWidth="1"/>
    <col min="21" max="21" width="9.140625" style="3"/>
    <col min="22" max="22" width="60.28515625" style="3" customWidth="1"/>
    <col min="23" max="16384" width="9.140625" style="3"/>
  </cols>
  <sheetData>
    <row r="1" spans="1:18" ht="18" x14ac:dyDescent="0.3">
      <c r="A1" s="55" t="s">
        <v>9</v>
      </c>
      <c r="B1" s="56"/>
      <c r="C1" s="56"/>
    </row>
    <row r="2" spans="1:18" x14ac:dyDescent="0.3">
      <c r="A2" s="59" t="s">
        <v>7</v>
      </c>
      <c r="B2" s="60"/>
      <c r="C2" s="1" t="s">
        <v>4</v>
      </c>
      <c r="D2" s="2"/>
    </row>
    <row r="3" spans="1:18" ht="21" customHeight="1" x14ac:dyDescent="0.3">
      <c r="A3" s="59" t="s">
        <v>12</v>
      </c>
      <c r="B3" s="60"/>
      <c r="C3" s="4">
        <f>C4+C5</f>
        <v>0</v>
      </c>
      <c r="D3" s="5" t="str">
        <f>IF(C4+C5=C3,"","დისბალანსი")</f>
        <v/>
      </c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8.75" customHeight="1" x14ac:dyDescent="0.3">
      <c r="A4" s="59" t="s">
        <v>41</v>
      </c>
      <c r="B4" s="60"/>
      <c r="C4" s="4">
        <f>SUMIF(B10:B22,"გრანტი",P10:P22)</f>
        <v>0</v>
      </c>
      <c r="D4" s="8" t="str">
        <f>IF(OR(AND($C$2="კომერციული", $C$4&lt;=60000), AND($C$2="არა-კომერციული საჯარო ორგანიზაციები და მუნიციპალიტეტი", $C$4&lt;=20000), AND($C$2="არა-კომერციული სამოქალაქო საზოგადოებრივი ორგანიზაციები", $C$4&lt;=20000)), "", "პირობა დარღვეულია")</f>
        <v/>
      </c>
      <c r="E4" s="8"/>
      <c r="F4" s="9"/>
    </row>
    <row r="5" spans="1:18" ht="20.25" customHeight="1" x14ac:dyDescent="0.3">
      <c r="A5" s="59" t="s">
        <v>6</v>
      </c>
      <c r="B5" s="60"/>
      <c r="C5" s="4">
        <f>SUMIF(B10:B22,"თანადაფინანსება",P10:P22)</f>
        <v>0</v>
      </c>
      <c r="D5" s="8" t="str">
        <f>IF(OR(AND($C$2="კომერციული", $C$5&gt;=$C$3*0.25), AND($C$2="არა-კომერციული საჯარო ორგანიზაციები და მუნიციპალიტეტი", $C$5&gt;=$C$3*0.4), AND($C$2="არა-კომერციული სამოქალაქო საზოგადოებრივი ორგანიზაციები", $C$5&gt;=$C$3*0.15)), "", "პირობა დარღვეულია")</f>
        <v/>
      </c>
      <c r="G5" s="10"/>
      <c r="O5" s="11"/>
      <c r="P5" s="11"/>
      <c r="Q5" s="11"/>
      <c r="R5" s="11"/>
    </row>
    <row r="6" spans="1:18" x14ac:dyDescent="0.3">
      <c r="A6" s="2"/>
      <c r="B6" s="2"/>
      <c r="C6" s="2"/>
      <c r="D6" s="2"/>
    </row>
    <row r="7" spans="1:18" ht="37.5" customHeight="1" x14ac:dyDescent="0.3">
      <c r="A7" s="63" t="s">
        <v>54</v>
      </c>
      <c r="B7" s="63"/>
      <c r="C7" s="63"/>
    </row>
    <row r="8" spans="1:18" x14ac:dyDescent="0.3">
      <c r="D8" s="57" t="s">
        <v>14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8" ht="60" x14ac:dyDescent="0.3">
      <c r="A9" s="12" t="s">
        <v>0</v>
      </c>
      <c r="B9" s="13" t="s">
        <v>11</v>
      </c>
      <c r="C9" s="13" t="s">
        <v>2</v>
      </c>
      <c r="D9" s="14" t="s">
        <v>13</v>
      </c>
      <c r="E9" s="14" t="s">
        <v>15</v>
      </c>
      <c r="F9" s="14" t="s">
        <v>16</v>
      </c>
      <c r="G9" s="14" t="s">
        <v>17</v>
      </c>
      <c r="H9" s="14" t="s">
        <v>18</v>
      </c>
      <c r="I9" s="14" t="s">
        <v>19</v>
      </c>
      <c r="J9" s="14" t="s">
        <v>20</v>
      </c>
      <c r="K9" s="14" t="s">
        <v>21</v>
      </c>
      <c r="L9" s="14" t="s">
        <v>22</v>
      </c>
      <c r="M9" s="14" t="s">
        <v>23</v>
      </c>
      <c r="N9" s="14" t="s">
        <v>24</v>
      </c>
      <c r="O9" s="14" t="s">
        <v>25</v>
      </c>
      <c r="P9" s="15" t="s">
        <v>8</v>
      </c>
    </row>
    <row r="10" spans="1:18" ht="60" x14ac:dyDescent="0.3">
      <c r="A10" s="16" t="s">
        <v>26</v>
      </c>
      <c r="B10" s="16"/>
      <c r="C10" s="16" t="s">
        <v>27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7"/>
    </row>
    <row r="11" spans="1:18" x14ac:dyDescent="0.3">
      <c r="A11" s="18"/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f t="shared" ref="P11:P19" si="0">SUM(D11:O11)</f>
        <v>0</v>
      </c>
    </row>
    <row r="12" spans="1:18" x14ac:dyDescent="0.3">
      <c r="A12" s="18"/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>
        <f t="shared" si="0"/>
        <v>0</v>
      </c>
    </row>
    <row r="13" spans="1:18" x14ac:dyDescent="0.3">
      <c r="A13" s="18"/>
      <c r="B13" s="19"/>
      <c r="C13" s="5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>
        <f t="shared" si="0"/>
        <v>0</v>
      </c>
    </row>
    <row r="14" spans="1:18" x14ac:dyDescent="0.3">
      <c r="A14" s="18"/>
      <c r="B14" s="19"/>
      <c r="C14" s="5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>
        <f t="shared" si="0"/>
        <v>0</v>
      </c>
    </row>
    <row r="15" spans="1:18" x14ac:dyDescent="0.3">
      <c r="A15" s="23"/>
      <c r="B15" s="19"/>
      <c r="C15" s="5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>
        <f t="shared" si="0"/>
        <v>0</v>
      </c>
    </row>
    <row r="16" spans="1:18" x14ac:dyDescent="0.3">
      <c r="A16" s="23"/>
      <c r="B16" s="19"/>
      <c r="C16" s="7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>
        <f t="shared" si="0"/>
        <v>0</v>
      </c>
    </row>
    <row r="17" spans="1:16" x14ac:dyDescent="0.3">
      <c r="A17" s="18"/>
      <c r="B17" s="19"/>
      <c r="C17" s="2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>
        <f t="shared" si="0"/>
        <v>0</v>
      </c>
    </row>
    <row r="18" spans="1:16" x14ac:dyDescent="0.3">
      <c r="A18" s="18"/>
      <c r="B18" s="19"/>
      <c r="C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>
        <f t="shared" si="0"/>
        <v>0</v>
      </c>
    </row>
    <row r="19" spans="1:16" x14ac:dyDescent="0.3">
      <c r="A19" s="18"/>
      <c r="B19" s="19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>
        <f t="shared" si="0"/>
        <v>0</v>
      </c>
    </row>
    <row r="20" spans="1:16" x14ac:dyDescent="0.3">
      <c r="A20" s="26" t="s">
        <v>3</v>
      </c>
      <c r="B20" s="26"/>
      <c r="C20" s="26"/>
      <c r="D20" s="22">
        <f>SUM(D11:D19)</f>
        <v>0</v>
      </c>
      <c r="E20" s="22">
        <f t="shared" ref="E20:P20" si="1">SUM(E11:E19)</f>
        <v>0</v>
      </c>
      <c r="F20" s="22">
        <f t="shared" si="1"/>
        <v>0</v>
      </c>
      <c r="G20" s="22">
        <f t="shared" si="1"/>
        <v>0</v>
      </c>
      <c r="H20" s="22">
        <f t="shared" si="1"/>
        <v>0</v>
      </c>
      <c r="I20" s="22">
        <f t="shared" si="1"/>
        <v>0</v>
      </c>
      <c r="J20" s="22">
        <f t="shared" si="1"/>
        <v>0</v>
      </c>
      <c r="K20" s="22">
        <f t="shared" si="1"/>
        <v>0</v>
      </c>
      <c r="L20" s="22">
        <f t="shared" si="1"/>
        <v>0</v>
      </c>
      <c r="M20" s="22">
        <f t="shared" si="1"/>
        <v>0</v>
      </c>
      <c r="N20" s="22">
        <f t="shared" si="1"/>
        <v>0</v>
      </c>
      <c r="O20" s="22">
        <f t="shared" si="1"/>
        <v>0</v>
      </c>
      <c r="P20" s="22">
        <f t="shared" si="1"/>
        <v>0</v>
      </c>
    </row>
  </sheetData>
  <sheetProtection selectLockedCells="1" selectUnlockedCells="1"/>
  <protectedRanges>
    <protectedRange sqref="C3:C5" name="Range1"/>
  </protectedRanges>
  <mergeCells count="7">
    <mergeCell ref="A1:C1"/>
    <mergeCell ref="D8:P8"/>
    <mergeCell ref="A7:C7"/>
    <mergeCell ref="A2:B2"/>
    <mergeCell ref="A3:B3"/>
    <mergeCell ref="A4:B4"/>
    <mergeCell ref="A5:B5"/>
  </mergeCells>
  <phoneticPr fontId="4" type="noConversion"/>
  <dataValidations count="8">
    <dataValidation type="list" allowBlank="1" showInputMessage="1" showErrorMessage="1" sqref="C2" xr:uid="{00000000-0002-0000-0000-000000000000}">
      <formula1>"კომერციული,არა-კომერციული სამოქალაქო საზოგადოებრივი ორგანიზაციები,არა-კომერციული საჯარო ორგანიზაციები და მუნიციპალიტეტი"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C3" xr:uid="{00000000-0002-0000-0000-000001000000}">
      <formula1>C4+C5</formula1>
    </dataValidation>
    <dataValidation type="list" allowBlank="1" showInputMessage="1" showErrorMessage="1" sqref="B23:B1048576 B2:B20" xr:uid="{00000000-0002-0000-0000-000002000000}">
      <formula1>"თანადაფინანსება,გრანტი"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S10" xr:uid="{00000000-0002-0000-0000-000003000000}">
      <formula1>P10+Q10+R10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D20:P20" xr:uid="{00000000-0002-0000-0000-000004000000}">
      <formula1>#REF!+#REF!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P9:P19" xr:uid="{00000000-0002-0000-0000-000005000000}">
      <formula1>SUM(D9:O9)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C5" xr:uid="{00000000-0002-0000-0000-000006000000}">
      <formula1>SUMIF(B10:B22,"თანადაფინანსება",P10:P22)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C4" xr:uid="{00000000-0002-0000-0000-000007000000}">
      <formula1>SUMIF(B10:B22,"გრანტი",P10:P22)</formula1>
    </dataValidation>
  </dataValidations>
  <pageMargins left="0.7" right="0.7" top="0.75" bottom="0.75" header="0.3" footer="0.3"/>
  <pageSetup scale="30" orientation="portrait" r:id="rId1"/>
  <colBreaks count="1" manualBreakCount="1">
    <brk id="1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1"/>
  <sheetViews>
    <sheetView tabSelected="1" topLeftCell="A13" zoomScaleNormal="100" workbookViewId="0">
      <selection activeCell="A27" sqref="A27"/>
    </sheetView>
  </sheetViews>
  <sheetFormatPr defaultRowHeight="15" x14ac:dyDescent="0.25"/>
  <cols>
    <col min="1" max="1" width="52.42578125" style="33" bestFit="1" customWidth="1"/>
    <col min="2" max="2" width="39.140625" style="33" customWidth="1"/>
    <col min="3" max="3" width="12" style="33" customWidth="1"/>
    <col min="4" max="4" width="12.5703125" style="33" customWidth="1"/>
    <col min="5" max="5" width="11.28515625" style="33" customWidth="1"/>
    <col min="6" max="6" width="7.85546875" style="33" customWidth="1"/>
    <col min="7" max="7" width="8.42578125" style="33" customWidth="1"/>
    <col min="8" max="8" width="8.140625" style="33" customWidth="1"/>
    <col min="9" max="10" width="9.28515625" style="33" bestFit="1" customWidth="1"/>
    <col min="11" max="11" width="7.5703125" style="33" customWidth="1"/>
    <col min="12" max="12" width="9.140625" style="33" customWidth="1"/>
    <col min="13" max="13" width="8.5703125" style="33" customWidth="1"/>
    <col min="14" max="14" width="8.85546875" style="33" customWidth="1"/>
    <col min="15" max="15" width="9.5703125" style="33" bestFit="1" customWidth="1"/>
    <col min="16" max="17" width="12.42578125" style="33" bestFit="1" customWidth="1"/>
    <col min="18" max="18" width="9.140625" style="33"/>
    <col min="19" max="19" width="12.42578125" style="33" bestFit="1" customWidth="1"/>
    <col min="20" max="16384" width="9.140625" style="33"/>
  </cols>
  <sheetData>
    <row r="1" spans="1:19" s="3" customFormat="1" ht="46.5" customHeight="1" x14ac:dyDescent="0.3">
      <c r="A1" s="54" t="s">
        <v>51</v>
      </c>
      <c r="B1" s="53" t="s">
        <v>9</v>
      </c>
      <c r="C1" s="61" t="s">
        <v>14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7"/>
      <c r="P1" s="27"/>
      <c r="Q1" s="27"/>
    </row>
    <row r="2" spans="1:19" s="3" customFormat="1" ht="60" x14ac:dyDescent="0.3">
      <c r="A2" s="16" t="s">
        <v>52</v>
      </c>
      <c r="B2" s="16" t="s">
        <v>53</v>
      </c>
      <c r="C2" s="14" t="s">
        <v>13</v>
      </c>
      <c r="D2" s="14" t="s">
        <v>15</v>
      </c>
      <c r="E2" s="14" t="s">
        <v>16</v>
      </c>
      <c r="F2" s="14" t="s">
        <v>17</v>
      </c>
      <c r="G2" s="14" t="s">
        <v>18</v>
      </c>
      <c r="H2" s="14" t="s">
        <v>19</v>
      </c>
      <c r="I2" s="14" t="s">
        <v>20</v>
      </c>
      <c r="J2" s="14" t="s">
        <v>21</v>
      </c>
      <c r="K2" s="14" t="s">
        <v>22</v>
      </c>
      <c r="L2" s="14" t="s">
        <v>23</v>
      </c>
      <c r="M2" s="14" t="s">
        <v>24</v>
      </c>
      <c r="N2" s="14" t="s">
        <v>25</v>
      </c>
      <c r="O2" s="15" t="s">
        <v>8</v>
      </c>
      <c r="P2" s="15" t="s">
        <v>28</v>
      </c>
      <c r="Q2" s="15" t="s">
        <v>29</v>
      </c>
      <c r="S2" s="28" t="s">
        <v>1</v>
      </c>
    </row>
    <row r="3" spans="1:19" s="3" customFormat="1" x14ac:dyDescent="0.3">
      <c r="A3" s="29" t="s">
        <v>46</v>
      </c>
      <c r="B3" s="2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30">
        <f>SUM(C3:N3)</f>
        <v>0</v>
      </c>
      <c r="P3" s="31"/>
      <c r="Q3" s="31"/>
      <c r="S3" s="32">
        <f t="shared" ref="S3:S11" si="0">O3+P3+Q3</f>
        <v>0</v>
      </c>
    </row>
    <row r="4" spans="1:19" s="3" customFormat="1" x14ac:dyDescent="0.3">
      <c r="A4" s="29" t="s">
        <v>35</v>
      </c>
      <c r="B4" s="2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30">
        <f t="shared" ref="O4:O11" si="1">SUM(C4:N4)</f>
        <v>0</v>
      </c>
      <c r="P4" s="31"/>
      <c r="Q4" s="31"/>
      <c r="S4" s="32">
        <f t="shared" si="0"/>
        <v>0</v>
      </c>
    </row>
    <row r="5" spans="1:19" s="3" customFormat="1" x14ac:dyDescent="0.3">
      <c r="A5" s="29" t="s">
        <v>36</v>
      </c>
      <c r="B5" s="23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30">
        <f t="shared" si="1"/>
        <v>0</v>
      </c>
      <c r="P5" s="31"/>
      <c r="Q5" s="31"/>
      <c r="S5" s="32">
        <f t="shared" si="0"/>
        <v>0</v>
      </c>
    </row>
    <row r="6" spans="1:19" s="3" customFormat="1" x14ac:dyDescent="0.3">
      <c r="A6" s="29" t="s">
        <v>37</v>
      </c>
      <c r="B6" s="23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30">
        <f t="shared" si="1"/>
        <v>0</v>
      </c>
      <c r="P6" s="31"/>
      <c r="Q6" s="31"/>
      <c r="S6" s="32">
        <f t="shared" si="0"/>
        <v>0</v>
      </c>
    </row>
    <row r="7" spans="1:19" s="3" customFormat="1" x14ac:dyDescent="0.3">
      <c r="A7" s="29" t="s">
        <v>38</v>
      </c>
      <c r="B7" s="23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30">
        <f t="shared" si="1"/>
        <v>0</v>
      </c>
      <c r="P7" s="31"/>
      <c r="Q7" s="31"/>
      <c r="S7" s="32">
        <f t="shared" si="0"/>
        <v>0</v>
      </c>
    </row>
    <row r="8" spans="1:19" s="3" customFormat="1" x14ac:dyDescent="0.3">
      <c r="A8" s="29" t="s">
        <v>39</v>
      </c>
      <c r="B8" s="2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30">
        <f t="shared" si="1"/>
        <v>0</v>
      </c>
      <c r="P8" s="31"/>
      <c r="Q8" s="31"/>
      <c r="S8" s="32">
        <f t="shared" si="0"/>
        <v>0</v>
      </c>
    </row>
    <row r="9" spans="1:19" s="3" customFormat="1" x14ac:dyDescent="0.3">
      <c r="A9" s="29" t="s">
        <v>47</v>
      </c>
      <c r="B9" s="23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30">
        <f t="shared" si="1"/>
        <v>0</v>
      </c>
      <c r="P9" s="31"/>
      <c r="Q9" s="31"/>
      <c r="S9" s="32">
        <f t="shared" si="0"/>
        <v>0</v>
      </c>
    </row>
    <row r="10" spans="1:19" s="3" customFormat="1" x14ac:dyDescent="0.3">
      <c r="A10" s="29" t="s">
        <v>40</v>
      </c>
      <c r="B10" s="2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30">
        <f t="shared" si="1"/>
        <v>0</v>
      </c>
      <c r="P10" s="31"/>
      <c r="Q10" s="31"/>
      <c r="S10" s="32">
        <f t="shared" si="0"/>
        <v>0</v>
      </c>
    </row>
    <row r="11" spans="1:19" s="3" customFormat="1" x14ac:dyDescent="0.3">
      <c r="A11" s="26" t="s">
        <v>42</v>
      </c>
      <c r="B11" s="26"/>
      <c r="C11" s="50">
        <f t="shared" ref="C11:N11" si="2">SUM(C3:C10)</f>
        <v>0</v>
      </c>
      <c r="D11" s="50">
        <f t="shared" si="2"/>
        <v>0</v>
      </c>
      <c r="E11" s="50">
        <f t="shared" si="2"/>
        <v>0</v>
      </c>
      <c r="F11" s="50">
        <f t="shared" si="2"/>
        <v>0</v>
      </c>
      <c r="G11" s="50">
        <f t="shared" si="2"/>
        <v>0</v>
      </c>
      <c r="H11" s="50">
        <f t="shared" si="2"/>
        <v>0</v>
      </c>
      <c r="I11" s="50">
        <f t="shared" si="2"/>
        <v>0</v>
      </c>
      <c r="J11" s="50">
        <f t="shared" si="2"/>
        <v>0</v>
      </c>
      <c r="K11" s="50">
        <f t="shared" si="2"/>
        <v>0</v>
      </c>
      <c r="L11" s="50">
        <f t="shared" si="2"/>
        <v>0</v>
      </c>
      <c r="M11" s="50">
        <f t="shared" si="2"/>
        <v>0</v>
      </c>
      <c r="N11" s="50">
        <f t="shared" si="2"/>
        <v>0</v>
      </c>
      <c r="O11" s="30">
        <f t="shared" si="1"/>
        <v>0</v>
      </c>
      <c r="P11" s="32">
        <f>SUM(P3:P10)</f>
        <v>0</v>
      </c>
      <c r="Q11" s="32">
        <f>SUM(Q3:Q10)</f>
        <v>0</v>
      </c>
      <c r="S11" s="32">
        <f t="shared" si="0"/>
        <v>0</v>
      </c>
    </row>
    <row r="12" spans="1:19" x14ac:dyDescent="0.25">
      <c r="N12" s="51"/>
    </row>
    <row r="14" spans="1:19" ht="45" x14ac:dyDescent="0.3">
      <c r="A14" s="54" t="s">
        <v>50</v>
      </c>
      <c r="B14" s="53" t="s">
        <v>9</v>
      </c>
    </row>
    <row r="15" spans="1:19" ht="30" x14ac:dyDescent="0.25">
      <c r="A15" s="34" t="s">
        <v>31</v>
      </c>
      <c r="B15" s="35" t="s">
        <v>30</v>
      </c>
      <c r="C15" s="35" t="s">
        <v>28</v>
      </c>
      <c r="D15" s="35" t="s">
        <v>29</v>
      </c>
      <c r="E15" s="28" t="s">
        <v>1</v>
      </c>
    </row>
    <row r="16" spans="1:19" ht="75" x14ac:dyDescent="0.3">
      <c r="A16" s="36" t="s">
        <v>48</v>
      </c>
      <c r="B16" s="37">
        <f>-'განაცხადის ბიუჯეტი'!P20*3.2642</f>
        <v>0</v>
      </c>
      <c r="C16" s="37">
        <f>B25</f>
        <v>0</v>
      </c>
      <c r="D16" s="37">
        <f>C25</f>
        <v>0</v>
      </c>
      <c r="E16" s="38">
        <f t="shared" ref="E16:E23" si="3">SUM(B16:D16)</f>
        <v>0</v>
      </c>
    </row>
    <row r="17" spans="1:5" ht="15.75" x14ac:dyDescent="0.3">
      <c r="A17" s="39" t="s">
        <v>5</v>
      </c>
      <c r="B17" s="37">
        <f>SUM(B18:B22)</f>
        <v>0</v>
      </c>
      <c r="C17" s="37">
        <f>SUM(C18:C22)</f>
        <v>0</v>
      </c>
      <c r="D17" s="37">
        <f>SUM(D18:D22)</f>
        <v>0</v>
      </c>
      <c r="E17" s="38">
        <f t="shared" si="3"/>
        <v>0</v>
      </c>
    </row>
    <row r="18" spans="1:5" ht="15.75" x14ac:dyDescent="0.3">
      <c r="A18" s="29"/>
      <c r="B18" s="40"/>
      <c r="C18" s="40"/>
      <c r="D18" s="40"/>
      <c r="E18" s="38">
        <f t="shared" si="3"/>
        <v>0</v>
      </c>
    </row>
    <row r="19" spans="1:5" ht="15.75" x14ac:dyDescent="0.3">
      <c r="A19" s="29"/>
      <c r="B19" s="40"/>
      <c r="C19" s="40"/>
      <c r="D19" s="40"/>
      <c r="E19" s="38">
        <f t="shared" si="3"/>
        <v>0</v>
      </c>
    </row>
    <row r="20" spans="1:5" ht="15.75" x14ac:dyDescent="0.3">
      <c r="A20" s="29"/>
      <c r="B20" s="40"/>
      <c r="C20" s="40"/>
      <c r="D20" s="40"/>
      <c r="E20" s="38">
        <f t="shared" si="3"/>
        <v>0</v>
      </c>
    </row>
    <row r="21" spans="1:5" ht="15.75" x14ac:dyDescent="0.3">
      <c r="A21" s="29"/>
      <c r="B21" s="40"/>
      <c r="C21" s="40"/>
      <c r="D21" s="40"/>
      <c r="E21" s="38">
        <f t="shared" si="3"/>
        <v>0</v>
      </c>
    </row>
    <row r="22" spans="1:5" ht="45" x14ac:dyDescent="0.3">
      <c r="A22" s="41" t="s">
        <v>10</v>
      </c>
      <c r="B22" s="40"/>
      <c r="C22" s="40"/>
      <c r="D22" s="40"/>
      <c r="E22" s="38">
        <f t="shared" si="3"/>
        <v>0</v>
      </c>
    </row>
    <row r="23" spans="1:5" ht="30" x14ac:dyDescent="0.3">
      <c r="A23" s="42" t="s">
        <v>32</v>
      </c>
      <c r="B23" s="30">
        <f>-O11</f>
        <v>0</v>
      </c>
      <c r="C23" s="30">
        <f>-P11</f>
        <v>0</v>
      </c>
      <c r="D23" s="30">
        <f>-Q11</f>
        <v>0</v>
      </c>
      <c r="E23" s="30">
        <f t="shared" si="3"/>
        <v>0</v>
      </c>
    </row>
    <row r="24" spans="1:5" ht="45" x14ac:dyDescent="0.3">
      <c r="A24" s="43" t="s">
        <v>34</v>
      </c>
      <c r="B24" s="44"/>
      <c r="C24" s="44"/>
      <c r="D24" s="44"/>
      <c r="E24" s="44"/>
    </row>
    <row r="25" spans="1:5" ht="15.75" x14ac:dyDescent="0.3">
      <c r="A25" s="45" t="s">
        <v>33</v>
      </c>
      <c r="B25" s="30">
        <f>B16+B17+B22+B23+B24</f>
        <v>0</v>
      </c>
      <c r="C25" s="30">
        <f>C16+C17+C22+C23+C24</f>
        <v>0</v>
      </c>
      <c r="D25" s="30">
        <f>D16+D17+D22+D23+D24</f>
        <v>0</v>
      </c>
      <c r="E25" s="30">
        <f>D25</f>
        <v>0</v>
      </c>
    </row>
    <row r="27" spans="1:5" ht="30" x14ac:dyDescent="0.3">
      <c r="A27" s="53" t="s">
        <v>49</v>
      </c>
    </row>
    <row r="28" spans="1:5" x14ac:dyDescent="0.25">
      <c r="B28" s="35" t="s">
        <v>30</v>
      </c>
      <c r="C28" s="35" t="s">
        <v>28</v>
      </c>
      <c r="D28" s="35" t="s">
        <v>29</v>
      </c>
    </row>
    <row r="29" spans="1:5" ht="45.75" x14ac:dyDescent="0.3">
      <c r="A29" s="46" t="s">
        <v>43</v>
      </c>
      <c r="B29" s="47" t="str">
        <f>IFERROR((B17+B23)/B17, "")</f>
        <v/>
      </c>
      <c r="C29" s="48" t="str">
        <f>IFERROR((C17+C23)/C17, "")</f>
        <v/>
      </c>
      <c r="D29" s="48" t="str">
        <f>IFERROR((D17+D23)/D17, "")</f>
        <v/>
      </c>
    </row>
    <row r="30" spans="1:5" ht="60.75" x14ac:dyDescent="0.3">
      <c r="A30" s="46" t="s">
        <v>45</v>
      </c>
      <c r="B30" s="47" t="str">
        <f>IFERROR(B17/O3, "")</f>
        <v/>
      </c>
      <c r="C30" s="47" t="str">
        <f>IFERROR(C17/P3, "")</f>
        <v/>
      </c>
      <c r="D30" s="47" t="str">
        <f>IFERROR(D17/Q3, "")</f>
        <v/>
      </c>
    </row>
    <row r="31" spans="1:5" ht="45.75" x14ac:dyDescent="0.3">
      <c r="A31" s="46" t="s">
        <v>44</v>
      </c>
      <c r="B31" s="47" t="str">
        <f>IFERROR(B17/(O3+ABS(B16)), "")</f>
        <v/>
      </c>
      <c r="C31" s="47" t="str">
        <f>IFERROR(C17/(P3+ABS(B16)), "")</f>
        <v/>
      </c>
      <c r="D31" s="47" t="str">
        <f>IFERROR(D17/(Q3+ABS(B16)), "")</f>
        <v/>
      </c>
    </row>
  </sheetData>
  <sheetProtection selectLockedCells="1"/>
  <mergeCells count="1">
    <mergeCell ref="C1:N1"/>
  </mergeCells>
  <dataValidations count="18"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C11:N11 P11:Q11" xr:uid="{00000000-0002-0000-0100-000000000000}">
      <formula1>SUM(C3:C10)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O2:O11" xr:uid="{00000000-0002-0000-0100-000002000000}">
      <formula1>SUM(C2:N2)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C25:E25" xr:uid="{00000000-0002-0000-0100-000003000000}">
      <formula1>C17+C22-C23</formula1>
    </dataValidation>
    <dataValidation type="decimal" errorStyle="warning" operator="equal" allowBlank="1" showDropDown="1" showErrorMessage="1" errorTitle="ყურადღება" error="ფორმულის წაშლის ან შეცვლის შემთხვევაში პასუხისმგებლობა ეკისრება აპიკანტს." sqref="D17" xr:uid="{00000000-0002-0000-0100-000004000000}">
      <formula1>SUM(D18:D22)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E18:E24" xr:uid="{00000000-0002-0000-0100-000005000000}">
      <formula1>SUM(B18:D18)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S3:S11" xr:uid="{00000000-0002-0000-0100-000006000000}">
      <formula1>O3+P3+Q3</formula1>
    </dataValidation>
    <dataValidation type="list" errorStyle="warning" allowBlank="1" showDropDown="1" showErrorMessage="1" errorTitle="ყურადღება" error="ფორმულის წაშლის ან შეცვლის შემთხვევაში პასუხისმგებლობა ეკისრება აპლიკანტს." sqref="E17" xr:uid="{1C86DE5F-5F3B-45FF-886D-E96FB8D909D2}">
      <formula1>"სდადს"</formula1>
    </dataValidation>
    <dataValidation type="decimal" errorStyle="warning" operator="equal" allowBlank="1" showDropDown="1" showErrorMessage="1" errorTitle="ყურადღება" error="ფორმულის წაშლის ან შეცვლის შემთხვევაში პასუხისმგებლობა ეკისრება აპლიკანტს." sqref="E16" xr:uid="{C729B0D4-89F9-4D25-9314-F42313E6450F}">
      <formula1>SUM(B16:D16)</formula1>
    </dataValidation>
    <dataValidation type="decimal" errorStyle="warning" operator="equal" allowBlank="1" showInputMessage="1" showErrorMessage="1" errorTitle="ყურადღება" error="ფორმულის წაშლის ან შეცვლის შემთხვევაში პასუხისმგებლობა ეკისრება აპლიკანტს." sqref="C16:D16" xr:uid="{F259EEB6-BA27-4CF7-96DA-66224B1B4B85}">
      <formula1>B25</formula1>
    </dataValidation>
    <dataValidation type="decimal" errorStyle="warning" operator="equal" allowBlank="1" showInputMessage="1" showErrorMessage="1" errorTitle="ყურადღება!" error="ფორმულის წაშლის ან შეცვლის შემთხვევაში პასუხისმგებლობა ეკისრება აპლიკანტს." sqref="B17" xr:uid="{78924E4D-5974-4B59-8409-EF96ACB50067}">
      <formula1>SUM(B18:B21)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B29:D29" xr:uid="{739056FD-F2F2-4E17-82D5-5C851BB4BBD6}">
      <formula1>IFERROR((B17+B23)/B17, "")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B23" xr:uid="{CFE1FFAE-FD53-4C9B-AAA5-CFDFDE8F0C66}">
      <formula1>-O11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B25" xr:uid="{5A3257CB-DFB0-4811-BF8E-A50469A2A330}">
      <formula1>B16+B17+B22+B23+B24</formula1>
    </dataValidation>
    <dataValidation type="decimal" errorStyle="warning" operator="equal" allowBlank="1" showDropDown="1" showErrorMessage="1" errorTitle="ყურადღება" error="ფორმულის წაშლის ან შეცვლის შემთხვევაში პასუხისმგებლობა ეკისრება აპიკანტს." sqref="C17" xr:uid="{1CBABA26-3BF1-4C5F-A91D-3B0CBFD2E973}">
      <formula1>SUM(C18:C22)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B30:D30" xr:uid="{60EFC63D-9F2B-44FE-BF2E-1FD03555D2ED}">
      <formula1>IFERROR(B17/O3, "")</formula1>
    </dataValidation>
    <dataValidation type="decimal" errorStyle="warning" operator="equal" allowBlank="1" showInputMessage="1" showErrorMessage="1" errorTitle="ყურადღება" error="ფორმულის შეცვლის ან წაშლის შემთხვევაში პასუხისმგებლობა ეკისრება აპლიკანტს" sqref="B31" xr:uid="{4D727010-82F8-4600-B7D7-ACB73A6A3489}">
      <formula1>IFERROR(B17/(O3+ABS(B16)), "")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C31" xr:uid="{671A0F35-BB2F-4EB1-8AB3-5657A310230F}">
      <formula1>IFERROR(C17/(P3+ABS(B16)), "")</formula1>
    </dataValidation>
    <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sqref="D31" xr:uid="{47EAA0D5-1810-4968-953D-697FA4A75C10}">
      <formula1>IFERROR(D17/(Q3+ABS(B16)), "")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errorStyle="warning" operator="equal" allowBlank="1" showInputMessage="1" showErrorMessage="1" errorTitle="ყურადღება!" error="ფორმულის შეცვლის ან წაშლის შემთხვევაში პასუხისმგებლობა ეკისრება აპლიკანტს" xr:uid="{00000000-0002-0000-0100-000007000000}">
          <x14:formula1>
            <xm:f>'განაცხადის ბიუჯეტი'!#REF!</xm:f>
          </x14:formula1>
          <xm:sqref>C23:D24</xm:sqref>
        </x14:dataValidation>
        <x14:dataValidation type="decimal" errorStyle="warning" operator="equal" allowBlank="1" showInputMessage="1" showErrorMessage="1" errorTitle="ყურადღება!" error="ფორმულის წაშლის ან შეცვლის შემთხვევაში პასუხისმგებლობა ეკისრება აპლიკანტს." xr:uid="{71C2AE3F-F665-4C0A-A9CD-88EBE142503E}">
          <x14:formula1>
            <xm:f>-'განაცხადის ბიუჯეტი'!P20*3.2642</xm:f>
          </x14:formula1>
          <xm:sqref>B16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განაცხადის ბიუჯეტი</vt:lpstr>
      <vt:lpstr>შემდგომი ფულადი ნაკადები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2019-08-15T12:30:45Z</dcterms:modified>
</cp:coreProperties>
</file>